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4615" windowHeight="11730"/>
  </bookViews>
  <sheets>
    <sheet name="Прил.9 Ф1,2)" sheetId="2" r:id="rId1"/>
  </sheets>
  <definedNames>
    <definedName name="_xlnm.Print_Area" localSheetId="0">'Прил.9 Ф1,2)'!$A$1:$T$76</definedName>
  </definedNames>
  <calcPr calcId="145621"/>
</workbook>
</file>

<file path=xl/calcChain.xml><?xml version="1.0" encoding="utf-8"?>
<calcChain xmlns="http://schemas.openxmlformats.org/spreadsheetml/2006/main">
  <c r="E65" i="2" l="1"/>
  <c r="F65" i="2" s="1"/>
  <c r="E64" i="2"/>
  <c r="F64" i="2"/>
  <c r="E60" i="2"/>
  <c r="F60" i="2" s="1"/>
  <c r="E61" i="2"/>
  <c r="F61" i="2"/>
  <c r="E62" i="2"/>
  <c r="F62" i="2" s="1"/>
  <c r="E63" i="2"/>
  <c r="F63" i="2"/>
  <c r="E59" i="2"/>
  <c r="F59" i="2" s="1"/>
  <c r="E48" i="2"/>
  <c r="F48" i="2"/>
  <c r="E49" i="2"/>
  <c r="F49" i="2" s="1"/>
  <c r="E50" i="2"/>
  <c r="F50" i="2"/>
  <c r="E51" i="2"/>
  <c r="F51" i="2" s="1"/>
  <c r="E52" i="2"/>
  <c r="F52" i="2"/>
  <c r="E53" i="2"/>
  <c r="F53" i="2" s="1"/>
  <c r="E54" i="2"/>
  <c r="F54" i="2"/>
  <c r="E55" i="2"/>
  <c r="F55" i="2" s="1"/>
  <c r="E56" i="2"/>
  <c r="F56" i="2"/>
  <c r="E57" i="2"/>
  <c r="F57" i="2" s="1"/>
  <c r="E58" i="2"/>
  <c r="F58" i="2"/>
  <c r="E47" i="2"/>
  <c r="F47" i="2" s="1"/>
  <c r="E45" i="2"/>
  <c r="F45" i="2" s="1"/>
  <c r="F44" i="2"/>
  <c r="F43" i="2" s="1"/>
  <c r="F41" i="2" s="1"/>
  <c r="F40" i="2" s="1"/>
  <c r="E44" i="2"/>
  <c r="E43" i="2"/>
  <c r="E41" i="2"/>
  <c r="E40" i="2"/>
  <c r="K19" i="2"/>
  <c r="K12" i="2"/>
  <c r="J43" i="2"/>
  <c r="J41" i="2"/>
  <c r="J40" i="2" s="1"/>
  <c r="H43" i="2"/>
  <c r="H41" i="2"/>
  <c r="H40" i="2"/>
  <c r="G19" i="2"/>
  <c r="G12" i="2"/>
  <c r="E19" i="2"/>
  <c r="Q12" i="2"/>
  <c r="P12" i="2"/>
  <c r="F12" i="2"/>
  <c r="E12" i="2"/>
  <c r="C12" i="2"/>
  <c r="N12" i="2"/>
  <c r="L19" i="2"/>
  <c r="L12" i="2"/>
</calcChain>
</file>

<file path=xl/sharedStrings.xml><?xml version="1.0" encoding="utf-8"?>
<sst xmlns="http://schemas.openxmlformats.org/spreadsheetml/2006/main" count="163" uniqueCount="122">
  <si>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</si>
  <si>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</si>
  <si>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</si>
  <si>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</si>
  <si>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</si>
  <si>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</si>
  <si>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</si>
  <si>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</si>
  <si>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</si>
  <si>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</si>
  <si>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</si>
  <si>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</si>
  <si>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</si>
  <si>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</si>
  <si>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</si>
  <si>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</si>
  <si>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</si>
  <si>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</si>
  <si>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</si>
  <si>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</si>
  <si>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</si>
  <si>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</si>
  <si>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</si>
  <si>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</si>
  <si>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</si>
  <si>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</si>
  <si>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</si>
  <si>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</si>
  <si>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</si>
  <si>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</si>
  <si>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</si>
  <si>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</si>
  <si>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</si>
  <si>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</si>
  <si>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</si>
  <si>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</si>
  <si>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</si>
  <si>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</si>
  <si>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</si>
  <si>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</si>
  <si>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</si>
  <si>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</si>
  <si>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</si>
  <si>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</si>
  <si>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</si>
  <si>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</si>
  <si>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</si>
  <si>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</si>
  <si>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</si>
  <si>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</si>
  <si>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</si>
  <si>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</si>
  <si>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</si>
  <si>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</si>
  <si>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</si>
  <si>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</si>
  <si>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</si>
  <si>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</si>
  <si>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</si>
  <si>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</si>
  <si>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</si>
  <si>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</si>
  <si>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</si>
  <si>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</si>
  <si>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</si>
  <si>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</si>
  <si>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</si>
  <si>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</si>
  <si>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</si>
  <si>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</si>
  <si>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</si>
  <si>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Собственные средства Общества</t>
  </si>
  <si>
    <t xml:space="preserve"> 160 п/э</t>
  </si>
  <si>
    <t>Техническое перевооружение ГРС-18 "Речная" (разработка ПСД, экспертиза ПСД, замена оборудования)</t>
  </si>
  <si>
    <t>сталь диам. 159</t>
  </si>
  <si>
    <t xml:space="preserve">Межпоселковый газопровод до д. Смоляновка Любинского района Омской области </t>
  </si>
  <si>
    <t xml:space="preserve">Информация об инвестиционных программах АО "Омскгазстройэксплуатация" на 2022 год* </t>
  </si>
  <si>
    <t>Информация об инвестиционной программе АО "Омскгазстройэксплуатация"  на 2022 год*</t>
  </si>
  <si>
    <t>Мероприятия по догазификации за счет средств специальной надбавки к тарифам на транспортировку газа</t>
  </si>
  <si>
    <t>3.2.</t>
  </si>
  <si>
    <t>Подключение объекта капитального строительства по адресу: Омская область, Москаленский район, д. Губернское, ул. Центральная, д. 5</t>
  </si>
  <si>
    <t>Подключение объекта капитального строительства по адресу: Омская область, Москаленский район, д. Губернское, ул. Центральная, д. 2</t>
  </si>
  <si>
    <t>Подключение объекта капитального строительства по адресу: Омская область, Москаленский район, д. Губернское, ул. Центральная, д. 7</t>
  </si>
  <si>
    <t>Подключение объекта капитального строительства по адресу: Омская область, Москаленский район, д. Губернское, ул. Центральная, д. 12</t>
  </si>
  <si>
    <t>Подключение объекта капитального строительства по адресу: Омская область, Москаленский район, д. Губернское, ул. Центральная, д. 16</t>
  </si>
  <si>
    <t>Подключение объекта капитального строительства по адресу: Омская область, Москаленский район, д. Губернское, ул. Центральная, д. 13</t>
  </si>
  <si>
    <t>Подключение объекта капитального строительства по адресу: Омская область, Москаленский район, д. Губернское, ул. Центральная, д. 10</t>
  </si>
  <si>
    <t>Подключение объекта капитального строительства по адресу: Омская область, Шербакульский район, с. Кутузовка, ул. 60 лет Пионерии, д. 14 "Б"</t>
  </si>
  <si>
    <t>Подключение объекта капитального строительства по адресу: Омская область, Азовский ННМР, с. Звонарев Кут, ул. Энгельса, д. 45</t>
  </si>
  <si>
    <t>Подключение объекта капитального строительства по адресу: Омская область, Азовский ННМР, с. Азово,пер. Братский № 10</t>
  </si>
  <si>
    <t>Подключение объекта капитального строительства по адресу: Омская область, Таврический район, с. Харламово, ул. Пятилетки, д. 11</t>
  </si>
  <si>
    <t>Подключение объекта капитального строительства по адресу: Омская область, Нижнеомский район, с. Нижняя Омка, ул. Ленина, д. 64</t>
  </si>
  <si>
    <t>в том числе:</t>
  </si>
  <si>
    <t>Подключение объекта капитального строительства по адресу: Омская область, Любинский район, с. Тавричанка, ул. Школьная, д. 45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</si>
  <si>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</si>
  <si>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</si>
  <si>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</si>
  <si>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</si>
  <si>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</si>
  <si>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</si>
  <si>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</si>
  <si>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</si>
  <si>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</si>
  <si>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</si>
  <si>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</si>
  <si>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</si>
  <si>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</si>
  <si>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</si>
  <si>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</si>
  <si>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</si>
  <si>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</si>
  <si>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</si>
  <si>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</si>
  <si>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Подключение объекта капитального строительства по адресу: Омская область, Азовский ННМР, с. Александровка, ул. Советская, д. 77</t>
  </si>
  <si>
    <t>Подключение объекта капитального строительства по адресу: Омская область, Черлакский район. с. Соляное, ул. Заречная, д. 57</t>
  </si>
  <si>
    <t>Подключение объекта капитального строительства по адресу: Омская область, Азовский ННМР, с. Азово, ул. Казахстанская, д. 29</t>
  </si>
  <si>
    <t>Подключение объекта капитального строительства по адресу: Омская область, Нововаршавский район, п. Любовский, ул. Центральная, д. 28</t>
  </si>
  <si>
    <t>Подключение объекта капитального строительства по адресу: Омская область, Любинский район, д. Астрахановка, ул. Центральная, д. 44</t>
  </si>
  <si>
    <t>Подключение объекта капитального строительства по адресу: Омская область, г. Омск, Ленинский АО, п. Карьер, д. 104</t>
  </si>
  <si>
    <t xml:space="preserve">* Региональная программа газификации Омской области на 2021-2025 годы, утв. Указом Губернатора Омской области от 01.12.2020г. №187, с учетом изменений, внесенных Указом Губернатора Омской области от 22.12.2021г. №20122.12.2021г. </t>
  </si>
  <si>
    <t>Средства специальной надбавки к тарифам на транспортировку газа</t>
  </si>
  <si>
    <t xml:space="preserve">Средства специальной надбавки к тарифам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</si>
</sst>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5" formatCode="#,##0.0"/>
    <numFmt numFmtId="179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" fontId="9" fillId="2" borderId="1" applyFill="0" applyBorder="0">
      <alignment horizontal="right"/>
    </xf>
    <xf numFmtId="0" fontId="11" fillId="0" borderId="0"/>
    <xf numFmtId="0" fontId="10" fillId="0" borderId="0"/>
    <xf numFmtId="0" fontId="8" fillId="0" borderId="0"/>
    <xf numFmtId="0" fontId="5" fillId="0" borderId="0" applyNumberFormat="0" applyFont="0" applyFill="0" applyBorder="0" applyAlignment="0" applyProtection="0">
      <alignment vertical="top"/>
    </xf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49" fontId="1" fillId="4" borderId="1" xfId="5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0" borderId="3" xfId="0" applyFont="1" applyBorder="1"/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4" borderId="0" xfId="0" applyFont="1" applyFill="1" applyBorder="1"/>
    <xf numFmtId="0" fontId="6" fillId="0" borderId="0" xfId="0" applyFont="1" applyAlignment="1">
      <alignment horizontal="center"/>
    </xf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0" borderId="0" xfId="0" applyFont="1"/>
    <xf numFmtId="49" fontId="1" fillId="0" borderId="1" xfId="5" applyNumberFormat="1" applyFont="1" applyFill="1" applyBorder="1" applyAlignment="1" applyProtection="1">
      <alignment horizontal="center" vertical="center" wrapText="1"/>
    </xf>
    <xf numFmtId="172" fontId="1" fillId="4" borderId="1" xfId="0" applyNumberFormat="1" applyFont="1" applyFill="1" applyBorder="1"/>
    <xf numFmtId="1" fontId="2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6" fillId="4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4" fontId="1" fillId="4" borderId="1" xfId="0" applyNumberFormat="1" applyFont="1" applyFill="1" applyBorder="1" applyAlignment="1">
      <alignment horizontal="center" wrapText="1"/>
    </xf>
    <xf numFmtId="0" fontId="1" fillId="3" borderId="3" xfId="0" applyFont="1" applyFill="1" applyBorder="1"/>
    <xf numFmtId="0" fontId="1" fillId="3" borderId="0" xfId="0" applyFont="1" applyFill="1"/>
    <xf numFmtId="0" fontId="3" fillId="0" borderId="1" xfId="0" applyFont="1" applyBorder="1" applyAlignment="1">
      <alignment vertical="center" wrapText="1"/>
    </xf>
    <xf numFmtId="43" fontId="1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172" fontId="3" fillId="4" borderId="1" xfId="0" applyNumberFormat="1" applyFont="1" applyFill="1" applyBorder="1" applyAlignment="1">
      <alignment vertical="center"/>
    </xf>
    <xf numFmtId="172" fontId="3" fillId="5" borderId="1" xfId="0" applyNumberFormat="1" applyFont="1" applyFill="1" applyBorder="1" applyAlignment="1">
      <alignment vertical="center"/>
    </xf>
    <xf numFmtId="173" fontId="3" fillId="5" borderId="1" xfId="0" applyNumberFormat="1" applyFont="1" applyFill="1" applyBorder="1" applyAlignment="1">
      <alignment vertical="center"/>
    </xf>
    <xf numFmtId="43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172" fontId="1" fillId="4" borderId="1" xfId="0" applyNumberFormat="1" applyFont="1" applyFill="1" applyBorder="1" applyAlignment="1">
      <alignment vertical="center"/>
    </xf>
    <xf numFmtId="173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4" applyNumberFormat="1" applyFont="1" applyFill="1" applyBorder="1" applyAlignment="1">
      <alignment horizontal="center" vertical="center" wrapText="1"/>
    </xf>
    <xf numFmtId="171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2" fontId="3" fillId="3" borderId="1" xfId="0" applyNumberFormat="1" applyFont="1" applyFill="1" applyBorder="1" applyAlignment="1">
      <alignment vertical="center"/>
    </xf>
    <xf numFmtId="173" fontId="1" fillId="5" borderId="1" xfId="0" applyNumberFormat="1" applyFont="1" applyFill="1" applyBorder="1" applyAlignment="1">
      <alignment vertical="center"/>
    </xf>
    <xf numFmtId="175" fontId="3" fillId="3" borderId="1" xfId="0" applyNumberFormat="1" applyFont="1" applyFill="1" applyBorder="1" applyAlignment="1">
      <alignment horizontal="center" vertical="center"/>
    </xf>
    <xf numFmtId="175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/>
    <xf numFmtId="0" fontId="1" fillId="4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4" borderId="1" xfId="0" applyNumberFormat="1" applyFont="1" applyFill="1" applyBorder="1"/>
    <xf numFmtId="17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/>
    <xf numFmtId="2" fontId="1" fillId="5" borderId="1" xfId="0" applyNumberFormat="1" applyFont="1" applyFill="1" applyBorder="1"/>
    <xf numFmtId="179" fontId="1" fillId="5" borderId="1" xfId="0" applyNumberFormat="1" applyFont="1" applyFill="1" applyBorder="1"/>
    <xf numFmtId="2" fontId="1" fillId="4" borderId="1" xfId="0" applyNumberFormat="1" applyFont="1" applyFill="1" applyBorder="1"/>
    <xf numFmtId="0" fontId="1" fillId="5" borderId="1" xfId="0" applyNumberFormat="1" applyFont="1" applyFill="1" applyBorder="1" applyAlignment="1">
      <alignment horizontal="center" wrapText="1"/>
    </xf>
    <xf numFmtId="179" fontId="1" fillId="4" borderId="1" xfId="0" applyNumberFormat="1" applyFont="1" applyFill="1" applyBorder="1" applyAlignment="1">
      <alignment vertical="center"/>
    </xf>
    <xf numFmtId="1" fontId="3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172" fontId="1" fillId="4" borderId="0" xfId="0" applyNumberFormat="1" applyFont="1" applyFill="1" applyBorder="1"/>
    <xf numFmtId="4" fontId="1" fillId="4" borderId="0" xfId="0" applyNumberFormat="1" applyFont="1" applyFill="1" applyBorder="1" applyAlignment="1">
      <alignment horizontal="center" wrapText="1"/>
    </xf>
    <xf numFmtId="1" fontId="3" fillId="4" borderId="0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" fontId="3" fillId="4" borderId="3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 horizontal="justify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view="pageBreakPreview" topLeftCell="A64" zoomScale="75" zoomScaleNormal="110" zoomScaleSheetLayoutView="75" workbookViewId="0">
      <selection activeCell="M65" sqref="M65"/>
    </sheetView>
  </sheetViews>
  <sheetFormatPr defaultRowHeight="12.75" outlineLevelRow="1" x14ac:dyDescent="0.2"/>
  <cols>
    <col min="1" max="1" width="7.28515625" style="1" customWidth="1"/>
    <col min="2" max="2" width="82.5703125" style="2" customWidth="1"/>
    <col min="3" max="3" width="11" style="1" customWidth="1"/>
    <col min="4" max="4" width="7.7109375" style="1" customWidth="1"/>
    <col min="5" max="5" width="13" style="1" customWidth="1"/>
    <col min="6" max="6" width="12.42578125" style="1" customWidth="1"/>
    <col min="7" max="7" width="13.710937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16" width="7.7109375" style="1" customWidth="1"/>
    <col min="17" max="17" width="9.7109375" style="1" customWidth="1"/>
    <col min="18" max="20" width="7.7109375" style="1" customWidth="1"/>
    <col min="21" max="16384" width="9.140625" style="1"/>
  </cols>
  <sheetData>
    <row r="1" spans="1:21" x14ac:dyDescent="0.2">
      <c r="T1" s="4" t="s">
        <v>0</v>
      </c>
    </row>
    <row r="2" spans="1:21" ht="15" customHeight="1" x14ac:dyDescent="0.2">
      <c r="T2" s="4" t="s">
        <v>1</v>
      </c>
    </row>
    <row r="3" spans="1:21" ht="15" customHeight="1" x14ac:dyDescent="0.2">
      <c r="T3" s="4" t="s">
        <v>2</v>
      </c>
    </row>
    <row r="4" spans="1:21" ht="18" customHeight="1" x14ac:dyDescent="0.2"/>
    <row r="5" spans="1:21" ht="15.75" x14ac:dyDescent="0.25">
      <c r="B5" s="86" t="s">
        <v>77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x14ac:dyDescent="0.2">
      <c r="B6" s="5"/>
      <c r="C6" s="5"/>
      <c r="D6" s="5"/>
      <c r="E6" s="5"/>
      <c r="F6" s="5"/>
      <c r="G6" s="5"/>
      <c r="H6" s="5"/>
      <c r="I6" s="87" t="s">
        <v>3</v>
      </c>
      <c r="J6" s="87"/>
      <c r="K6" s="87"/>
      <c r="L6" s="87"/>
      <c r="M6" s="88"/>
      <c r="N6" s="88"/>
      <c r="O6" s="88"/>
      <c r="P6" s="88"/>
      <c r="Q6" s="88"/>
      <c r="R6" s="88"/>
      <c r="S6" s="6"/>
    </row>
    <row r="7" spans="1:21" ht="15.75" x14ac:dyDescent="0.2">
      <c r="B7" s="89" t="s">
        <v>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x14ac:dyDescent="0.2">
      <c r="S8" s="90" t="s">
        <v>5</v>
      </c>
      <c r="T8" s="90"/>
    </row>
    <row r="9" spans="1:21" ht="74.25" customHeight="1" x14ac:dyDescent="0.2">
      <c r="A9" s="91" t="s">
        <v>6</v>
      </c>
      <c r="B9" s="91" t="s">
        <v>7</v>
      </c>
      <c r="C9" s="94" t="s">
        <v>8</v>
      </c>
      <c r="D9" s="95"/>
      <c r="E9" s="94" t="s">
        <v>9</v>
      </c>
      <c r="F9" s="95"/>
      <c r="G9" s="94" t="s">
        <v>10</v>
      </c>
      <c r="H9" s="96"/>
      <c r="I9" s="96"/>
      <c r="J9" s="95"/>
      <c r="K9" s="94" t="s">
        <v>11</v>
      </c>
      <c r="L9" s="96"/>
      <c r="M9" s="95"/>
      <c r="N9" s="94" t="s">
        <v>12</v>
      </c>
      <c r="O9" s="95"/>
      <c r="P9" s="99" t="s">
        <v>13</v>
      </c>
      <c r="Q9" s="100"/>
      <c r="R9" s="100"/>
      <c r="S9" s="100"/>
      <c r="T9" s="101"/>
    </row>
    <row r="10" spans="1:21" ht="79.5" customHeight="1" x14ac:dyDescent="0.2">
      <c r="A10" s="92"/>
      <c r="B10" s="92"/>
      <c r="C10" s="102" t="s">
        <v>14</v>
      </c>
      <c r="D10" s="102" t="s">
        <v>15</v>
      </c>
      <c r="E10" s="91" t="s">
        <v>16</v>
      </c>
      <c r="F10" s="103" t="s">
        <v>17</v>
      </c>
      <c r="G10" s="103" t="s">
        <v>18</v>
      </c>
      <c r="H10" s="103"/>
      <c r="I10" s="103" t="s">
        <v>19</v>
      </c>
      <c r="J10" s="103"/>
      <c r="K10" s="103" t="s">
        <v>20</v>
      </c>
      <c r="L10" s="103"/>
      <c r="M10" s="103"/>
      <c r="N10" s="97"/>
      <c r="O10" s="98"/>
      <c r="P10" s="102" t="s">
        <v>21</v>
      </c>
      <c r="Q10" s="102" t="s">
        <v>22</v>
      </c>
      <c r="R10" s="102" t="s">
        <v>23</v>
      </c>
      <c r="S10" s="102" t="s">
        <v>24</v>
      </c>
      <c r="T10" s="102" t="s">
        <v>25</v>
      </c>
    </row>
    <row r="11" spans="1:21" ht="81.75" customHeight="1" x14ac:dyDescent="0.2">
      <c r="A11" s="93"/>
      <c r="B11" s="93"/>
      <c r="C11" s="102"/>
      <c r="D11" s="102"/>
      <c r="E11" s="93"/>
      <c r="F11" s="103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102"/>
      <c r="Q11" s="102"/>
      <c r="R11" s="102"/>
      <c r="S11" s="102"/>
      <c r="T11" s="102"/>
    </row>
    <row r="12" spans="1:21" s="44" customFormat="1" ht="52.5" customHeight="1" x14ac:dyDescent="0.2">
      <c r="A12" s="11">
        <v>1</v>
      </c>
      <c r="B12" s="12" t="s">
        <v>30</v>
      </c>
      <c r="C12" s="73">
        <f>C19</f>
        <v>2022</v>
      </c>
      <c r="D12" s="73">
        <v>0</v>
      </c>
      <c r="E12" s="74">
        <f>E19</f>
        <v>23.333333333333336</v>
      </c>
      <c r="F12" s="73">
        <f>F19</f>
        <v>2021</v>
      </c>
      <c r="G12" s="75">
        <f>G19</f>
        <v>3.9527997000000002E-2</v>
      </c>
      <c r="H12" s="73">
        <v>0</v>
      </c>
      <c r="I12" s="73">
        <v>0</v>
      </c>
      <c r="J12" s="73">
        <v>0</v>
      </c>
      <c r="K12" s="76">
        <f>K19</f>
        <v>18.666666666666668</v>
      </c>
      <c r="L12" s="76">
        <f>L19</f>
        <v>18.666666666666668</v>
      </c>
      <c r="M12" s="66">
        <v>0</v>
      </c>
      <c r="N12" s="74">
        <f>N19</f>
        <v>0</v>
      </c>
      <c r="O12" s="73">
        <v>0</v>
      </c>
      <c r="P12" s="75">
        <f>P19</f>
        <v>0.62050000000000005</v>
      </c>
      <c r="Q12" s="77" t="str">
        <f>Q19</f>
        <v>сталь диам. 159</v>
      </c>
      <c r="R12" s="73">
        <v>0</v>
      </c>
      <c r="S12" s="73">
        <v>1</v>
      </c>
      <c r="T12" s="73">
        <v>0</v>
      </c>
      <c r="U12" s="43"/>
    </row>
    <row r="13" spans="1:21" s="44" customFormat="1" x14ac:dyDescent="0.2">
      <c r="A13" s="11">
        <v>2</v>
      </c>
      <c r="B13" s="14" t="s">
        <v>31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66">
        <v>0</v>
      </c>
      <c r="L13" s="66">
        <v>0</v>
      </c>
      <c r="M13" s="66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1" s="44" customFormat="1" x14ac:dyDescent="0.2">
      <c r="A14" s="11"/>
      <c r="B14" s="14" t="s">
        <v>32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66">
        <v>0</v>
      </c>
      <c r="L14" s="66">
        <v>0</v>
      </c>
      <c r="M14" s="66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43"/>
    </row>
    <row r="15" spans="1:21" ht="19.5" customHeight="1" x14ac:dyDescent="0.2">
      <c r="A15" s="11" t="s">
        <v>33</v>
      </c>
      <c r="B15" s="60"/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15"/>
    </row>
    <row r="16" spans="1:21" x14ac:dyDescent="0.2">
      <c r="A16" s="11" t="s">
        <v>34</v>
      </c>
      <c r="B16" s="16" t="s">
        <v>35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</row>
    <row r="17" spans="1:21" ht="15.75" customHeight="1" x14ac:dyDescent="0.2">
      <c r="A17" s="11" t="s">
        <v>36</v>
      </c>
      <c r="B17" s="17"/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</row>
    <row r="18" spans="1:21" ht="12.75" customHeight="1" x14ac:dyDescent="0.2">
      <c r="A18" s="11" t="s">
        <v>37</v>
      </c>
      <c r="B18" s="16" t="s">
        <v>38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70">
        <v>0</v>
      </c>
      <c r="L18" s="70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</row>
    <row r="19" spans="1:21" s="69" customFormat="1" ht="61.5" customHeight="1" x14ac:dyDescent="0.2">
      <c r="A19" s="11" t="s">
        <v>39</v>
      </c>
      <c r="B19" s="59" t="s">
        <v>73</v>
      </c>
      <c r="C19" s="67">
        <v>2022</v>
      </c>
      <c r="D19" s="67">
        <v>0</v>
      </c>
      <c r="E19" s="68">
        <f>(5600+22400)/1.2/1000</f>
        <v>23.333333333333336</v>
      </c>
      <c r="F19" s="67">
        <v>2021</v>
      </c>
      <c r="G19" s="71">
        <f>39527.997/1000000</f>
        <v>3.9527997000000002E-2</v>
      </c>
      <c r="H19" s="67">
        <v>0</v>
      </c>
      <c r="I19" s="67">
        <v>0</v>
      </c>
      <c r="J19" s="67">
        <v>0</v>
      </c>
      <c r="K19" s="68">
        <f>22.4/1.2</f>
        <v>18.666666666666668</v>
      </c>
      <c r="L19" s="68">
        <f>K19</f>
        <v>18.666666666666668</v>
      </c>
      <c r="M19" s="67">
        <v>0</v>
      </c>
      <c r="N19" s="68">
        <v>0</v>
      </c>
      <c r="O19" s="67">
        <v>0</v>
      </c>
      <c r="P19" s="78">
        <v>0.62050000000000005</v>
      </c>
      <c r="Q19" s="72" t="s">
        <v>74</v>
      </c>
      <c r="R19" s="67">
        <v>0</v>
      </c>
      <c r="S19" s="67">
        <v>1</v>
      </c>
      <c r="T19" s="67">
        <v>0</v>
      </c>
    </row>
    <row r="20" spans="1:21" x14ac:dyDescent="0.2">
      <c r="A20" s="11" t="s">
        <v>40</v>
      </c>
      <c r="B20" s="12" t="s">
        <v>41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13"/>
    </row>
    <row r="21" spans="1:21" x14ac:dyDescent="0.2">
      <c r="A21" s="11" t="s">
        <v>42</v>
      </c>
      <c r="B21" s="12"/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13"/>
    </row>
    <row r="22" spans="1:21" x14ac:dyDescent="0.2">
      <c r="A22" s="11" t="s">
        <v>43</v>
      </c>
      <c r="B22" s="16" t="s">
        <v>44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13"/>
    </row>
    <row r="23" spans="1:21" x14ac:dyDescent="0.2">
      <c r="A23" s="11" t="s">
        <v>45</v>
      </c>
      <c r="B23" s="16"/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15"/>
    </row>
    <row r="24" spans="1:21" x14ac:dyDescent="0.2"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9"/>
    </row>
    <row r="25" spans="1:21" x14ac:dyDescent="0.2"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9"/>
    </row>
    <row r="26" spans="1:21" x14ac:dyDescent="0.2"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9"/>
    </row>
    <row r="27" spans="1:21" x14ac:dyDescent="0.2">
      <c r="B27" s="18"/>
      <c r="C27" s="15"/>
      <c r="D27" s="15"/>
      <c r="E27" s="15"/>
      <c r="F27" s="15"/>
      <c r="G27" s="15"/>
      <c r="H27" s="15"/>
      <c r="I27" s="15"/>
      <c r="J27" s="15"/>
      <c r="K27" s="15"/>
      <c r="L27" s="19"/>
    </row>
    <row r="28" spans="1:21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1" ht="15" customHeight="1" x14ac:dyDescent="0.25">
      <c r="M29" s="20"/>
      <c r="N29" s="20"/>
      <c r="O29" s="20"/>
    </row>
    <row r="30" spans="1:21" ht="18.75" customHeight="1" x14ac:dyDescent="0.25">
      <c r="J30" s="4" t="s">
        <v>46</v>
      </c>
      <c r="L30" s="21"/>
      <c r="R30" s="22"/>
    </row>
    <row r="31" spans="1:21" ht="15.75" x14ac:dyDescent="0.25">
      <c r="J31" s="4" t="s">
        <v>1</v>
      </c>
      <c r="L31" s="21"/>
      <c r="R31" s="22"/>
    </row>
    <row r="32" spans="1:21" ht="15.75" x14ac:dyDescent="0.25">
      <c r="J32" s="4" t="s">
        <v>2</v>
      </c>
      <c r="L32" s="21"/>
      <c r="R32" s="22"/>
    </row>
    <row r="33" spans="1:20" ht="26.25" customHeight="1" x14ac:dyDescent="0.2">
      <c r="L33" s="21"/>
    </row>
    <row r="34" spans="1:20" ht="15.75" customHeight="1" x14ac:dyDescent="0.25">
      <c r="A34" s="86" t="s">
        <v>76</v>
      </c>
      <c r="B34" s="86"/>
      <c r="C34" s="86"/>
      <c r="D34" s="86"/>
      <c r="E34" s="86"/>
      <c r="F34" s="86"/>
      <c r="G34" s="86"/>
      <c r="H34" s="86"/>
      <c r="I34" s="86"/>
      <c r="J34" s="86"/>
      <c r="K34" s="23"/>
      <c r="L34" s="24"/>
      <c r="M34" s="23"/>
      <c r="N34" s="23"/>
      <c r="O34" s="23"/>
      <c r="P34" s="23"/>
      <c r="Q34" s="23"/>
      <c r="R34" s="23"/>
      <c r="S34" s="23"/>
      <c r="T34" s="23"/>
    </row>
    <row r="35" spans="1:20" ht="12.75" customHeight="1" x14ac:dyDescent="0.2">
      <c r="A35" s="5"/>
      <c r="C35" s="5"/>
      <c r="D35" s="87" t="s">
        <v>3</v>
      </c>
      <c r="E35" s="87"/>
      <c r="F35" s="87"/>
      <c r="G35" s="87"/>
      <c r="H35" s="87"/>
      <c r="I35" s="25"/>
      <c r="J35" s="25"/>
      <c r="K35" s="25"/>
      <c r="L35" s="26"/>
      <c r="M35" s="27"/>
      <c r="N35" s="27"/>
      <c r="O35" s="27"/>
      <c r="P35" s="27"/>
      <c r="Q35" s="27"/>
      <c r="R35" s="27"/>
      <c r="S35" s="6"/>
    </row>
    <row r="36" spans="1:20" ht="15.75" customHeight="1" x14ac:dyDescent="0.2">
      <c r="A36" s="89" t="s">
        <v>47</v>
      </c>
      <c r="B36" s="89"/>
      <c r="C36" s="89"/>
      <c r="D36" s="89"/>
      <c r="E36" s="89"/>
      <c r="F36" s="89"/>
      <c r="G36" s="89"/>
      <c r="H36" s="89"/>
      <c r="I36" s="89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</row>
    <row r="37" spans="1:20" ht="15.75" x14ac:dyDescent="0.2">
      <c r="J37" s="29" t="s">
        <v>5</v>
      </c>
      <c r="K37" s="28"/>
      <c r="L37" s="26"/>
      <c r="M37" s="28"/>
      <c r="N37" s="28"/>
      <c r="O37" s="28"/>
      <c r="P37" s="28"/>
      <c r="Q37" s="28"/>
      <c r="R37" s="28"/>
    </row>
    <row r="38" spans="1:20" ht="45.75" customHeight="1" x14ac:dyDescent="0.2">
      <c r="A38" s="91" t="s">
        <v>6</v>
      </c>
      <c r="B38" s="91" t="s">
        <v>7</v>
      </c>
      <c r="C38" s="99" t="s">
        <v>48</v>
      </c>
      <c r="D38" s="101"/>
      <c r="E38" s="103" t="s">
        <v>49</v>
      </c>
      <c r="F38" s="103"/>
      <c r="G38" s="103"/>
      <c r="H38" s="99" t="s">
        <v>13</v>
      </c>
      <c r="I38" s="100"/>
      <c r="J38" s="101"/>
      <c r="K38" s="28"/>
      <c r="L38" s="26"/>
      <c r="M38" s="28"/>
      <c r="N38" s="28"/>
      <c r="O38" s="28"/>
      <c r="P38" s="28"/>
      <c r="Q38" s="28"/>
      <c r="R38" s="28"/>
    </row>
    <row r="39" spans="1:20" ht="70.5" customHeight="1" x14ac:dyDescent="0.2">
      <c r="A39" s="93"/>
      <c r="B39" s="93"/>
      <c r="C39" s="7" t="s">
        <v>50</v>
      </c>
      <c r="D39" s="7" t="s">
        <v>51</v>
      </c>
      <c r="E39" s="8" t="s">
        <v>52</v>
      </c>
      <c r="F39" s="8" t="s">
        <v>53</v>
      </c>
      <c r="G39" s="7" t="s">
        <v>54</v>
      </c>
      <c r="H39" s="7" t="s">
        <v>55</v>
      </c>
      <c r="I39" s="7" t="s">
        <v>56</v>
      </c>
      <c r="J39" s="7" t="s">
        <v>57</v>
      </c>
      <c r="K39" s="28"/>
      <c r="L39" s="26"/>
      <c r="M39" s="28"/>
      <c r="N39" s="28"/>
      <c r="O39" s="28"/>
      <c r="P39" s="28"/>
      <c r="Q39" s="28"/>
      <c r="R39" s="28"/>
    </row>
    <row r="40" spans="1:20" s="32" customFormat="1" ht="31.5" customHeight="1" x14ac:dyDescent="0.2">
      <c r="A40" s="30">
        <v>1</v>
      </c>
      <c r="B40" s="45" t="s">
        <v>58</v>
      </c>
      <c r="C40" s="46"/>
      <c r="D40" s="46"/>
      <c r="E40" s="47">
        <f>E41+E67+E69+E71+E73</f>
        <v>16724.366666666665</v>
      </c>
      <c r="F40" s="47">
        <f>F41+F67+F69+F71+F73</f>
        <v>14707.5</v>
      </c>
      <c r="G40" s="48">
        <v>0</v>
      </c>
      <c r="H40" s="49">
        <f>H41+H67+H69+H71+H73</f>
        <v>7</v>
      </c>
      <c r="I40" s="46"/>
      <c r="J40" s="50">
        <f>J41+J67+J69+J71+J73</f>
        <v>0</v>
      </c>
      <c r="K40" s="106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s="32" customFormat="1" ht="18" customHeight="1" x14ac:dyDescent="0.2">
      <c r="A41" s="30">
        <v>2</v>
      </c>
      <c r="B41" s="39" t="s">
        <v>31</v>
      </c>
      <c r="C41" s="46"/>
      <c r="D41" s="46"/>
      <c r="E41" s="47">
        <f>E43+E66</f>
        <v>16724.366666666665</v>
      </c>
      <c r="F41" s="47">
        <f>F43+F66</f>
        <v>14707.5</v>
      </c>
      <c r="G41" s="48">
        <v>0</v>
      </c>
      <c r="H41" s="49">
        <f>H43+H66</f>
        <v>7</v>
      </c>
      <c r="I41" s="46"/>
      <c r="J41" s="50">
        <f>J43+J66</f>
        <v>0</v>
      </c>
      <c r="K41" s="28"/>
      <c r="L41" s="31"/>
      <c r="M41" s="28"/>
      <c r="N41" s="28"/>
      <c r="O41" s="28"/>
      <c r="P41" s="28"/>
      <c r="Q41" s="28"/>
      <c r="R41" s="28"/>
    </row>
    <row r="42" spans="1:20" ht="15.75" hidden="1" outlineLevel="1" x14ac:dyDescent="0.2">
      <c r="A42" s="33" t="s">
        <v>33</v>
      </c>
      <c r="B42" s="40"/>
      <c r="C42" s="51"/>
      <c r="D42" s="51"/>
      <c r="E42" s="52"/>
      <c r="F42" s="52"/>
      <c r="G42" s="53"/>
      <c r="H42" s="53"/>
      <c r="I42" s="51"/>
      <c r="J42" s="54"/>
      <c r="K42" s="28"/>
      <c r="L42" s="26"/>
      <c r="M42" s="28"/>
      <c r="N42" s="28"/>
      <c r="O42" s="28"/>
      <c r="P42" s="28"/>
      <c r="Q42" s="28"/>
      <c r="R42" s="28"/>
    </row>
    <row r="43" spans="1:20" s="32" customFormat="1" ht="15.75" collapsed="1" x14ac:dyDescent="0.2">
      <c r="A43" s="30" t="s">
        <v>34</v>
      </c>
      <c r="B43" s="39" t="s">
        <v>59</v>
      </c>
      <c r="C43" s="46"/>
      <c r="D43" s="46"/>
      <c r="E43" s="47">
        <f>SUM(E44:E44)</f>
        <v>16724.366666666665</v>
      </c>
      <c r="F43" s="47">
        <f>SUM(F44:F44)</f>
        <v>14707.5</v>
      </c>
      <c r="G43" s="48">
        <v>0</v>
      </c>
      <c r="H43" s="49">
        <f>SUM(H44:H44)</f>
        <v>7</v>
      </c>
      <c r="I43" s="46"/>
      <c r="J43" s="50">
        <f>SUM(J44:J44)</f>
        <v>0</v>
      </c>
      <c r="K43" s="28"/>
      <c r="L43" s="31"/>
      <c r="M43" s="28"/>
      <c r="N43" s="28"/>
      <c r="O43" s="28"/>
      <c r="P43" s="28"/>
      <c r="Q43" s="28"/>
      <c r="R43" s="28"/>
    </row>
    <row r="44" spans="1:20" ht="43.5" customHeight="1" x14ac:dyDescent="0.2">
      <c r="A44" s="33" t="s">
        <v>36</v>
      </c>
      <c r="B44" s="14" t="s">
        <v>75</v>
      </c>
      <c r="C44" s="58">
        <v>2021</v>
      </c>
      <c r="D44" s="55">
        <v>2022</v>
      </c>
      <c r="E44" s="56">
        <f>(2420.24+17649)/1.2</f>
        <v>16724.366666666665</v>
      </c>
      <c r="F44" s="56">
        <f>17649/1.2</f>
        <v>14707.5</v>
      </c>
      <c r="G44" s="57" t="s">
        <v>71</v>
      </c>
      <c r="H44" s="53">
        <v>7</v>
      </c>
      <c r="I44" s="57" t="s">
        <v>72</v>
      </c>
      <c r="J44" s="54"/>
      <c r="K44" s="108"/>
      <c r="L44" s="109"/>
      <c r="M44" s="28"/>
      <c r="N44" s="28"/>
      <c r="O44" s="28"/>
      <c r="P44" s="28"/>
      <c r="Q44" s="28"/>
      <c r="R44" s="28"/>
    </row>
    <row r="45" spans="1:20" ht="80.25" customHeight="1" x14ac:dyDescent="0.2">
      <c r="A45" s="33" t="s">
        <v>79</v>
      </c>
      <c r="B45" s="14" t="s">
        <v>78</v>
      </c>
      <c r="C45" s="58">
        <v>2022</v>
      </c>
      <c r="D45" s="55">
        <v>2022</v>
      </c>
      <c r="E45" s="56">
        <f>506.67/1.2</f>
        <v>422.22500000000002</v>
      </c>
      <c r="F45" s="56">
        <f>E45</f>
        <v>422.22500000000002</v>
      </c>
      <c r="G45" s="57" t="s">
        <v>120</v>
      </c>
      <c r="H45" s="53"/>
      <c r="I45" s="57"/>
      <c r="J45" s="54"/>
      <c r="K45" s="84"/>
      <c r="L45" s="79"/>
      <c r="M45" s="28"/>
      <c r="N45" s="28"/>
      <c r="O45" s="28"/>
      <c r="P45" s="28"/>
      <c r="Q45" s="28"/>
      <c r="R45" s="28"/>
    </row>
    <row r="46" spans="1:20" ht="17.25" customHeight="1" x14ac:dyDescent="0.2">
      <c r="A46" s="33"/>
      <c r="B46" s="85" t="s">
        <v>92</v>
      </c>
      <c r="C46" s="58"/>
      <c r="D46" s="55"/>
      <c r="E46" s="56"/>
      <c r="F46" s="56"/>
      <c r="G46" s="57"/>
      <c r="H46" s="53"/>
      <c r="I46" s="57"/>
      <c r="J46" s="54"/>
      <c r="K46" s="84"/>
      <c r="L46" s="79"/>
      <c r="M46" s="28"/>
      <c r="N46" s="28"/>
      <c r="O46" s="28"/>
      <c r="P46" s="28"/>
      <c r="Q46" s="28"/>
      <c r="R46" s="28"/>
    </row>
    <row r="47" spans="1:20" ht="51" x14ac:dyDescent="0.2">
      <c r="A47" s="33" t="s">
        <v>94</v>
      </c>
      <c r="B47" s="14" t="s">
        <v>80</v>
      </c>
      <c r="C47" s="58">
        <v>2022</v>
      </c>
      <c r="D47" s="55">
        <v>2022</v>
      </c>
      <c r="E47" s="56">
        <f>26.7848184/1.2</f>
        <v>22.320682000000001</v>
      </c>
      <c r="F47" s="56">
        <f>E47</f>
        <v>22.320682000000001</v>
      </c>
      <c r="G47" s="57" t="s">
        <v>121</v>
      </c>
      <c r="H47" s="53">
        <v>0</v>
      </c>
      <c r="I47" s="53">
        <v>0</v>
      </c>
      <c r="J47" s="53">
        <v>0</v>
      </c>
      <c r="K47" s="84"/>
      <c r="L47" s="79"/>
      <c r="M47" s="28"/>
      <c r="N47" s="28"/>
      <c r="O47" s="28"/>
      <c r="P47" s="28"/>
      <c r="Q47" s="28"/>
      <c r="R47" s="28"/>
    </row>
    <row r="48" spans="1:20" ht="51" x14ac:dyDescent="0.2">
      <c r="A48" s="33" t="s">
        <v>95</v>
      </c>
      <c r="B48" s="14" t="s">
        <v>81</v>
      </c>
      <c r="C48" s="58">
        <v>2022</v>
      </c>
      <c r="D48" s="55">
        <v>2022</v>
      </c>
      <c r="E48" s="56">
        <f t="shared" ref="E48:E63" si="0">26.7848184/1.2</f>
        <v>22.320682000000001</v>
      </c>
      <c r="F48" s="56">
        <f t="shared" ref="F48:F65" si="1">E48</f>
        <v>22.320682000000001</v>
      </c>
      <c r="G48" s="57" t="s">
        <v>121</v>
      </c>
      <c r="H48" s="53">
        <v>0</v>
      </c>
      <c r="I48" s="53">
        <v>0</v>
      </c>
      <c r="J48" s="53">
        <v>0</v>
      </c>
      <c r="K48" s="84"/>
      <c r="L48" s="79"/>
      <c r="M48" s="28"/>
      <c r="N48" s="28"/>
      <c r="O48" s="28"/>
      <c r="P48" s="28"/>
      <c r="Q48" s="28"/>
      <c r="R48" s="28"/>
    </row>
    <row r="49" spans="1:18" ht="51" x14ac:dyDescent="0.2">
      <c r="A49" s="33" t="s">
        <v>96</v>
      </c>
      <c r="B49" s="14" t="s">
        <v>82</v>
      </c>
      <c r="C49" s="58">
        <v>2022</v>
      </c>
      <c r="D49" s="55">
        <v>2022</v>
      </c>
      <c r="E49" s="56">
        <f t="shared" si="0"/>
        <v>22.320682000000001</v>
      </c>
      <c r="F49" s="56">
        <f t="shared" si="1"/>
        <v>22.320682000000001</v>
      </c>
      <c r="G49" s="57" t="s">
        <v>121</v>
      </c>
      <c r="H49" s="53">
        <v>0</v>
      </c>
      <c r="I49" s="53">
        <v>0</v>
      </c>
      <c r="J49" s="53">
        <v>0</v>
      </c>
      <c r="K49" s="84"/>
      <c r="L49" s="79"/>
      <c r="M49" s="28"/>
      <c r="N49" s="28"/>
      <c r="O49" s="28"/>
      <c r="P49" s="28"/>
      <c r="Q49" s="28"/>
      <c r="R49" s="28"/>
    </row>
    <row r="50" spans="1:18" ht="51" x14ac:dyDescent="0.2">
      <c r="A50" s="33" t="s">
        <v>97</v>
      </c>
      <c r="B50" s="14" t="s">
        <v>83</v>
      </c>
      <c r="C50" s="58">
        <v>2022</v>
      </c>
      <c r="D50" s="55">
        <v>2022</v>
      </c>
      <c r="E50" s="56">
        <f t="shared" si="0"/>
        <v>22.320682000000001</v>
      </c>
      <c r="F50" s="56">
        <f t="shared" si="1"/>
        <v>22.320682000000001</v>
      </c>
      <c r="G50" s="57" t="s">
        <v>121</v>
      </c>
      <c r="H50" s="53">
        <v>0</v>
      </c>
      <c r="I50" s="53">
        <v>0</v>
      </c>
      <c r="J50" s="53">
        <v>0</v>
      </c>
      <c r="K50" s="84"/>
      <c r="L50" s="79"/>
      <c r="M50" s="28"/>
      <c r="N50" s="28"/>
      <c r="O50" s="28"/>
      <c r="P50" s="28"/>
      <c r="Q50" s="28"/>
      <c r="R50" s="28"/>
    </row>
    <row r="51" spans="1:18" ht="58.5" customHeight="1" x14ac:dyDescent="0.2">
      <c r="A51" s="33" t="s">
        <v>98</v>
      </c>
      <c r="B51" s="14" t="s">
        <v>84</v>
      </c>
      <c r="C51" s="58">
        <v>2022</v>
      </c>
      <c r="D51" s="55">
        <v>2022</v>
      </c>
      <c r="E51" s="56">
        <f t="shared" si="0"/>
        <v>22.320682000000001</v>
      </c>
      <c r="F51" s="56">
        <f t="shared" si="1"/>
        <v>22.320682000000001</v>
      </c>
      <c r="G51" s="57" t="s">
        <v>121</v>
      </c>
      <c r="H51" s="53">
        <v>0</v>
      </c>
      <c r="I51" s="53">
        <v>0</v>
      </c>
      <c r="J51" s="53">
        <v>0</v>
      </c>
      <c r="K51" s="84"/>
      <c r="L51" s="79"/>
      <c r="M51" s="28"/>
      <c r="N51" s="28"/>
      <c r="O51" s="28"/>
      <c r="P51" s="28"/>
      <c r="Q51" s="28"/>
      <c r="R51" s="28"/>
    </row>
    <row r="52" spans="1:18" ht="51" x14ac:dyDescent="0.2">
      <c r="A52" s="33" t="s">
        <v>99</v>
      </c>
      <c r="B52" s="14" t="s">
        <v>85</v>
      </c>
      <c r="C52" s="58">
        <v>2022</v>
      </c>
      <c r="D52" s="55">
        <v>2022</v>
      </c>
      <c r="E52" s="56">
        <f t="shared" si="0"/>
        <v>22.320682000000001</v>
      </c>
      <c r="F52" s="56">
        <f t="shared" si="1"/>
        <v>22.320682000000001</v>
      </c>
      <c r="G52" s="57" t="s">
        <v>121</v>
      </c>
      <c r="H52" s="53">
        <v>0</v>
      </c>
      <c r="I52" s="53">
        <v>0</v>
      </c>
      <c r="J52" s="53">
        <v>0</v>
      </c>
      <c r="K52" s="84"/>
      <c r="L52" s="79"/>
      <c r="M52" s="28"/>
      <c r="N52" s="28"/>
      <c r="O52" s="28"/>
      <c r="P52" s="28"/>
      <c r="Q52" s="28"/>
      <c r="R52" s="28"/>
    </row>
    <row r="53" spans="1:18" ht="51" x14ac:dyDescent="0.2">
      <c r="A53" s="33" t="s">
        <v>100</v>
      </c>
      <c r="B53" s="14" t="s">
        <v>86</v>
      </c>
      <c r="C53" s="58">
        <v>2022</v>
      </c>
      <c r="D53" s="55">
        <v>2022</v>
      </c>
      <c r="E53" s="56">
        <f t="shared" si="0"/>
        <v>22.320682000000001</v>
      </c>
      <c r="F53" s="56">
        <f t="shared" si="1"/>
        <v>22.320682000000001</v>
      </c>
      <c r="G53" s="57" t="s">
        <v>121</v>
      </c>
      <c r="H53" s="53">
        <v>0</v>
      </c>
      <c r="I53" s="53">
        <v>0</v>
      </c>
      <c r="J53" s="53">
        <v>0</v>
      </c>
      <c r="K53" s="84"/>
      <c r="L53" s="79"/>
      <c r="M53" s="28"/>
      <c r="N53" s="28"/>
      <c r="O53" s="28"/>
      <c r="P53" s="28"/>
      <c r="Q53" s="28"/>
      <c r="R53" s="28"/>
    </row>
    <row r="54" spans="1:18" ht="51" x14ac:dyDescent="0.2">
      <c r="A54" s="33" t="s">
        <v>101</v>
      </c>
      <c r="B54" s="14" t="s">
        <v>87</v>
      </c>
      <c r="C54" s="58">
        <v>2022</v>
      </c>
      <c r="D54" s="55">
        <v>2022</v>
      </c>
      <c r="E54" s="56">
        <f t="shared" si="0"/>
        <v>22.320682000000001</v>
      </c>
      <c r="F54" s="56">
        <f t="shared" si="1"/>
        <v>22.320682000000001</v>
      </c>
      <c r="G54" s="57" t="s">
        <v>121</v>
      </c>
      <c r="H54" s="53">
        <v>0</v>
      </c>
      <c r="I54" s="53">
        <v>0</v>
      </c>
      <c r="J54" s="53">
        <v>0</v>
      </c>
      <c r="K54" s="84"/>
      <c r="L54" s="79"/>
      <c r="M54" s="28"/>
      <c r="N54" s="28"/>
      <c r="O54" s="28"/>
      <c r="P54" s="28"/>
      <c r="Q54" s="28"/>
      <c r="R54" s="28"/>
    </row>
    <row r="55" spans="1:18" ht="51" x14ac:dyDescent="0.2">
      <c r="A55" s="33" t="s">
        <v>102</v>
      </c>
      <c r="B55" s="14" t="s">
        <v>88</v>
      </c>
      <c r="C55" s="58">
        <v>2022</v>
      </c>
      <c r="D55" s="55">
        <v>2022</v>
      </c>
      <c r="E55" s="56">
        <f t="shared" si="0"/>
        <v>22.320682000000001</v>
      </c>
      <c r="F55" s="56">
        <f t="shared" si="1"/>
        <v>22.320682000000001</v>
      </c>
      <c r="G55" s="57" t="s">
        <v>121</v>
      </c>
      <c r="H55" s="53">
        <v>0</v>
      </c>
      <c r="I55" s="53">
        <v>0</v>
      </c>
      <c r="J55" s="53">
        <v>0</v>
      </c>
      <c r="K55" s="84"/>
      <c r="L55" s="79"/>
      <c r="M55" s="28"/>
      <c r="N55" s="28"/>
      <c r="O55" s="28"/>
      <c r="P55" s="28"/>
      <c r="Q55" s="28"/>
      <c r="R55" s="28"/>
    </row>
    <row r="56" spans="1:18" ht="51" x14ac:dyDescent="0.2">
      <c r="A56" s="33" t="s">
        <v>103</v>
      </c>
      <c r="B56" s="14" t="s">
        <v>89</v>
      </c>
      <c r="C56" s="58">
        <v>2022</v>
      </c>
      <c r="D56" s="55">
        <v>2022</v>
      </c>
      <c r="E56" s="56">
        <f t="shared" si="0"/>
        <v>22.320682000000001</v>
      </c>
      <c r="F56" s="56">
        <f t="shared" si="1"/>
        <v>22.320682000000001</v>
      </c>
      <c r="G56" s="57" t="s">
        <v>121</v>
      </c>
      <c r="H56" s="53">
        <v>0</v>
      </c>
      <c r="I56" s="53">
        <v>0</v>
      </c>
      <c r="J56" s="53">
        <v>0</v>
      </c>
      <c r="K56" s="84"/>
      <c r="L56" s="79"/>
      <c r="M56" s="28"/>
      <c r="N56" s="28"/>
      <c r="O56" s="28"/>
      <c r="P56" s="28"/>
      <c r="Q56" s="28"/>
      <c r="R56" s="28"/>
    </row>
    <row r="57" spans="1:18" ht="57.75" customHeight="1" x14ac:dyDescent="0.2">
      <c r="A57" s="33" t="s">
        <v>104</v>
      </c>
      <c r="B57" s="14" t="s">
        <v>90</v>
      </c>
      <c r="C57" s="58">
        <v>2022</v>
      </c>
      <c r="D57" s="55">
        <v>2022</v>
      </c>
      <c r="E57" s="56">
        <f t="shared" si="0"/>
        <v>22.320682000000001</v>
      </c>
      <c r="F57" s="56">
        <f t="shared" si="1"/>
        <v>22.320682000000001</v>
      </c>
      <c r="G57" s="57" t="s">
        <v>121</v>
      </c>
      <c r="H57" s="53">
        <v>0</v>
      </c>
      <c r="I57" s="53">
        <v>0</v>
      </c>
      <c r="J57" s="53">
        <v>0</v>
      </c>
      <c r="K57" s="84"/>
      <c r="L57" s="79"/>
      <c r="M57" s="28"/>
      <c r="N57" s="28"/>
      <c r="O57" s="28"/>
      <c r="P57" s="28"/>
      <c r="Q57" s="28"/>
      <c r="R57" s="28"/>
    </row>
    <row r="58" spans="1:18" ht="63.75" customHeight="1" x14ac:dyDescent="0.2">
      <c r="A58" s="33" t="s">
        <v>105</v>
      </c>
      <c r="B58" s="14" t="s">
        <v>91</v>
      </c>
      <c r="C58" s="58">
        <v>2022</v>
      </c>
      <c r="D58" s="55">
        <v>2022</v>
      </c>
      <c r="E58" s="56">
        <f t="shared" si="0"/>
        <v>22.320682000000001</v>
      </c>
      <c r="F58" s="56">
        <f t="shared" si="1"/>
        <v>22.320682000000001</v>
      </c>
      <c r="G58" s="57" t="s">
        <v>121</v>
      </c>
      <c r="H58" s="53">
        <v>0</v>
      </c>
      <c r="I58" s="53">
        <v>0</v>
      </c>
      <c r="J58" s="53">
        <v>0</v>
      </c>
      <c r="K58" s="84"/>
      <c r="L58" s="79"/>
      <c r="M58" s="28"/>
      <c r="N58" s="28"/>
      <c r="O58" s="28"/>
      <c r="P58" s="28"/>
      <c r="Q58" s="28"/>
      <c r="R58" s="28"/>
    </row>
    <row r="59" spans="1:18" ht="51.75" customHeight="1" x14ac:dyDescent="0.2">
      <c r="A59" s="33" t="s">
        <v>106</v>
      </c>
      <c r="B59" s="14" t="s">
        <v>93</v>
      </c>
      <c r="C59" s="58">
        <v>2022</v>
      </c>
      <c r="D59" s="55">
        <v>2022</v>
      </c>
      <c r="E59" s="56">
        <f t="shared" si="0"/>
        <v>22.320682000000001</v>
      </c>
      <c r="F59" s="56">
        <f t="shared" si="1"/>
        <v>22.320682000000001</v>
      </c>
      <c r="G59" s="57" t="s">
        <v>121</v>
      </c>
      <c r="H59" s="53">
        <v>0</v>
      </c>
      <c r="I59" s="53">
        <v>0</v>
      </c>
      <c r="J59" s="53">
        <v>0</v>
      </c>
      <c r="K59" s="84"/>
      <c r="L59" s="79"/>
      <c r="M59" s="28"/>
      <c r="N59" s="28"/>
      <c r="O59" s="28"/>
      <c r="P59" s="28"/>
      <c r="Q59" s="28"/>
      <c r="R59" s="28"/>
    </row>
    <row r="60" spans="1:18" ht="57" customHeight="1" x14ac:dyDescent="0.2">
      <c r="A60" s="33" t="s">
        <v>107</v>
      </c>
      <c r="B60" s="14" t="s">
        <v>113</v>
      </c>
      <c r="C60" s="58">
        <v>2022</v>
      </c>
      <c r="D60" s="55">
        <v>2022</v>
      </c>
      <c r="E60" s="56">
        <f t="shared" si="0"/>
        <v>22.320682000000001</v>
      </c>
      <c r="F60" s="56">
        <f t="shared" si="1"/>
        <v>22.320682000000001</v>
      </c>
      <c r="G60" s="57" t="s">
        <v>121</v>
      </c>
      <c r="H60" s="53">
        <v>0</v>
      </c>
      <c r="I60" s="53">
        <v>0</v>
      </c>
      <c r="J60" s="53">
        <v>0</v>
      </c>
      <c r="K60" s="84"/>
      <c r="L60" s="79"/>
      <c r="M60" s="28"/>
      <c r="N60" s="28"/>
      <c r="O60" s="28"/>
      <c r="P60" s="28"/>
      <c r="Q60" s="28"/>
      <c r="R60" s="28"/>
    </row>
    <row r="61" spans="1:18" ht="59.25" customHeight="1" x14ac:dyDescent="0.2">
      <c r="A61" s="33" t="s">
        <v>108</v>
      </c>
      <c r="B61" s="14" t="s">
        <v>114</v>
      </c>
      <c r="C61" s="58">
        <v>2022</v>
      </c>
      <c r="D61" s="55">
        <v>2022</v>
      </c>
      <c r="E61" s="56">
        <f t="shared" si="0"/>
        <v>22.320682000000001</v>
      </c>
      <c r="F61" s="56">
        <f t="shared" si="1"/>
        <v>22.320682000000001</v>
      </c>
      <c r="G61" s="57" t="s">
        <v>121</v>
      </c>
      <c r="H61" s="53">
        <v>0</v>
      </c>
      <c r="I61" s="53">
        <v>0</v>
      </c>
      <c r="J61" s="53">
        <v>0</v>
      </c>
      <c r="K61" s="84"/>
      <c r="L61" s="79"/>
      <c r="M61" s="28"/>
      <c r="N61" s="28"/>
      <c r="O61" s="28"/>
      <c r="P61" s="28"/>
      <c r="Q61" s="28"/>
      <c r="R61" s="28"/>
    </row>
    <row r="62" spans="1:18" ht="60.75" customHeight="1" x14ac:dyDescent="0.2">
      <c r="A62" s="33" t="s">
        <v>109</v>
      </c>
      <c r="B62" s="14" t="s">
        <v>115</v>
      </c>
      <c r="C62" s="58">
        <v>2022</v>
      </c>
      <c r="D62" s="55">
        <v>2022</v>
      </c>
      <c r="E62" s="56">
        <f t="shared" si="0"/>
        <v>22.320682000000001</v>
      </c>
      <c r="F62" s="56">
        <f t="shared" si="1"/>
        <v>22.320682000000001</v>
      </c>
      <c r="G62" s="57" t="s">
        <v>121</v>
      </c>
      <c r="H62" s="53">
        <v>0</v>
      </c>
      <c r="I62" s="53">
        <v>0</v>
      </c>
      <c r="J62" s="53">
        <v>0</v>
      </c>
      <c r="K62" s="84"/>
      <c r="L62" s="79"/>
      <c r="M62" s="28"/>
      <c r="N62" s="28"/>
      <c r="O62" s="28"/>
      <c r="P62" s="28"/>
      <c r="Q62" s="28"/>
      <c r="R62" s="28"/>
    </row>
    <row r="63" spans="1:18" ht="57.75" customHeight="1" x14ac:dyDescent="0.2">
      <c r="A63" s="33" t="s">
        <v>110</v>
      </c>
      <c r="B63" s="14" t="s">
        <v>116</v>
      </c>
      <c r="C63" s="58">
        <v>2022</v>
      </c>
      <c r="D63" s="55">
        <v>2022</v>
      </c>
      <c r="E63" s="56">
        <f t="shared" si="0"/>
        <v>22.320682000000001</v>
      </c>
      <c r="F63" s="56">
        <f t="shared" si="1"/>
        <v>22.320682000000001</v>
      </c>
      <c r="G63" s="57" t="s">
        <v>121</v>
      </c>
      <c r="H63" s="53">
        <v>0</v>
      </c>
      <c r="I63" s="53">
        <v>0</v>
      </c>
      <c r="J63" s="53">
        <v>0</v>
      </c>
      <c r="K63" s="84"/>
      <c r="L63" s="79"/>
      <c r="M63" s="28"/>
      <c r="N63" s="28"/>
      <c r="O63" s="28"/>
      <c r="P63" s="28"/>
      <c r="Q63" s="28"/>
      <c r="R63" s="28"/>
    </row>
    <row r="64" spans="1:18" ht="51.75" customHeight="1" x14ac:dyDescent="0.2">
      <c r="A64" s="33" t="s">
        <v>111</v>
      </c>
      <c r="B64" s="14" t="s">
        <v>117</v>
      </c>
      <c r="C64" s="58">
        <v>2022</v>
      </c>
      <c r="D64" s="55">
        <v>2022</v>
      </c>
      <c r="E64" s="56">
        <f>26.9390496/1.2</f>
        <v>22.449208000000002</v>
      </c>
      <c r="F64" s="56">
        <f t="shared" si="1"/>
        <v>22.449208000000002</v>
      </c>
      <c r="G64" s="57" t="s">
        <v>121</v>
      </c>
      <c r="H64" s="53">
        <v>0</v>
      </c>
      <c r="I64" s="53">
        <v>0</v>
      </c>
      <c r="J64" s="53">
        <v>0</v>
      </c>
      <c r="K64" s="84"/>
      <c r="L64" s="79"/>
      <c r="M64" s="28"/>
      <c r="N64" s="28"/>
      <c r="O64" s="28"/>
      <c r="P64" s="28"/>
      <c r="Q64" s="28"/>
      <c r="R64" s="28"/>
    </row>
    <row r="65" spans="1:18" ht="58.5" customHeight="1" x14ac:dyDescent="0.2">
      <c r="A65" s="33" t="s">
        <v>112</v>
      </c>
      <c r="B65" s="14" t="s">
        <v>118</v>
      </c>
      <c r="C65" s="58">
        <v>2022</v>
      </c>
      <c r="D65" s="55">
        <v>2022</v>
      </c>
      <c r="E65" s="56">
        <f>24.3898944/1.2</f>
        <v>20.324912000000001</v>
      </c>
      <c r="F65" s="56">
        <f t="shared" si="1"/>
        <v>20.324912000000001</v>
      </c>
      <c r="G65" s="57" t="s">
        <v>121</v>
      </c>
      <c r="H65" s="53">
        <v>0</v>
      </c>
      <c r="I65" s="53">
        <v>0</v>
      </c>
      <c r="J65" s="53">
        <v>0</v>
      </c>
      <c r="K65" s="84"/>
      <c r="L65" s="79"/>
      <c r="M65" s="28"/>
      <c r="N65" s="28"/>
      <c r="O65" s="28"/>
      <c r="P65" s="28"/>
      <c r="Q65" s="28"/>
      <c r="R65" s="28"/>
    </row>
    <row r="66" spans="1:18" s="32" customFormat="1" ht="15.75" x14ac:dyDescent="0.2">
      <c r="A66" s="30" t="s">
        <v>37</v>
      </c>
      <c r="B66" s="61" t="s">
        <v>60</v>
      </c>
      <c r="C66" s="46"/>
      <c r="D66" s="46"/>
      <c r="E66" s="64">
        <v>0</v>
      </c>
      <c r="F66" s="64">
        <v>0</v>
      </c>
      <c r="G66" s="48">
        <v>0</v>
      </c>
      <c r="H66" s="49">
        <v>0</v>
      </c>
      <c r="I66" s="49">
        <v>0</v>
      </c>
      <c r="J66" s="50">
        <v>0</v>
      </c>
      <c r="K66" s="35"/>
      <c r="L66" s="31"/>
      <c r="M66" s="28"/>
      <c r="N66" s="28"/>
      <c r="O66" s="28"/>
      <c r="P66" s="28"/>
      <c r="Q66" s="28"/>
      <c r="R66" s="28"/>
    </row>
    <row r="67" spans="1:18" s="32" customFormat="1" ht="15.75" x14ac:dyDescent="0.2">
      <c r="A67" s="30" t="s">
        <v>40</v>
      </c>
      <c r="B67" s="39" t="s">
        <v>61</v>
      </c>
      <c r="C67" s="46"/>
      <c r="D67" s="46"/>
      <c r="E67" s="64">
        <v>0</v>
      </c>
      <c r="F67" s="64">
        <v>0</v>
      </c>
      <c r="G67" s="62">
        <v>0</v>
      </c>
      <c r="H67" s="46">
        <v>0</v>
      </c>
      <c r="I67" s="46">
        <v>0</v>
      </c>
      <c r="J67" s="63">
        <v>0</v>
      </c>
      <c r="K67" s="35"/>
      <c r="L67" s="31"/>
      <c r="M67" s="28"/>
      <c r="N67" s="28"/>
      <c r="O67" s="28"/>
      <c r="P67" s="28"/>
      <c r="Q67" s="28"/>
      <c r="R67" s="28"/>
    </row>
    <row r="68" spans="1:18" s="3" customFormat="1" ht="12.75" hidden="1" customHeight="1" outlineLevel="1" x14ac:dyDescent="0.2">
      <c r="A68" s="11" t="s">
        <v>42</v>
      </c>
      <c r="B68" s="14"/>
      <c r="C68" s="51"/>
      <c r="D68" s="51"/>
      <c r="E68" s="65"/>
      <c r="F68" s="65"/>
      <c r="G68" s="53"/>
      <c r="H68" s="51"/>
      <c r="I68" s="51"/>
      <c r="J68" s="54"/>
      <c r="K68" s="41"/>
      <c r="L68" s="26"/>
      <c r="M68" s="41"/>
      <c r="N68" s="41"/>
      <c r="O68" s="41"/>
      <c r="P68" s="41"/>
      <c r="Q68" s="41"/>
      <c r="R68" s="41"/>
    </row>
    <row r="69" spans="1:18" s="32" customFormat="1" ht="15.75" collapsed="1" x14ac:dyDescent="0.2">
      <c r="A69" s="30" t="s">
        <v>43</v>
      </c>
      <c r="B69" s="39" t="s">
        <v>62</v>
      </c>
      <c r="C69" s="46"/>
      <c r="D69" s="46"/>
      <c r="E69" s="64">
        <v>0</v>
      </c>
      <c r="F69" s="64">
        <v>0</v>
      </c>
      <c r="G69" s="62">
        <v>0</v>
      </c>
      <c r="H69" s="46">
        <v>0</v>
      </c>
      <c r="I69" s="46">
        <v>0</v>
      </c>
      <c r="J69" s="46">
        <v>0</v>
      </c>
      <c r="K69" s="28"/>
      <c r="L69" s="31"/>
      <c r="M69" s="28"/>
      <c r="N69" s="28"/>
      <c r="O69" s="28"/>
      <c r="P69" s="28"/>
      <c r="Q69" s="28"/>
      <c r="R69" s="28"/>
    </row>
    <row r="70" spans="1:18" s="3" customFormat="1" ht="12.75" hidden="1" customHeight="1" outlineLevel="1" x14ac:dyDescent="0.2">
      <c r="A70" s="11" t="s">
        <v>45</v>
      </c>
      <c r="B70" s="14"/>
      <c r="C70" s="51"/>
      <c r="D70" s="51"/>
      <c r="E70" s="65"/>
      <c r="F70" s="65"/>
      <c r="G70" s="53"/>
      <c r="H70" s="51"/>
      <c r="I70" s="51"/>
      <c r="J70" s="51"/>
      <c r="K70" s="41"/>
      <c r="L70" s="26"/>
      <c r="M70" s="41"/>
      <c r="N70" s="41"/>
      <c r="O70" s="41"/>
      <c r="P70" s="41"/>
      <c r="Q70" s="41"/>
      <c r="R70" s="41"/>
    </row>
    <row r="71" spans="1:18" s="32" customFormat="1" ht="15.75" collapsed="1" x14ac:dyDescent="0.2">
      <c r="A71" s="30" t="s">
        <v>63</v>
      </c>
      <c r="B71" s="39" t="s">
        <v>41</v>
      </c>
      <c r="C71" s="46"/>
      <c r="D71" s="46"/>
      <c r="E71" s="64">
        <v>0</v>
      </c>
      <c r="F71" s="64">
        <v>0</v>
      </c>
      <c r="G71" s="62">
        <v>0</v>
      </c>
      <c r="H71" s="46">
        <v>0</v>
      </c>
      <c r="I71" s="46">
        <v>0</v>
      </c>
      <c r="J71" s="46">
        <v>0</v>
      </c>
      <c r="K71" s="28"/>
      <c r="L71" s="31"/>
      <c r="M71" s="28"/>
      <c r="N71" s="28"/>
      <c r="O71" s="28"/>
      <c r="P71" s="28"/>
      <c r="Q71" s="28"/>
      <c r="R71" s="28"/>
    </row>
    <row r="72" spans="1:18" s="3" customFormat="1" ht="15.75" hidden="1" customHeight="1" outlineLevel="1" x14ac:dyDescent="0.2">
      <c r="A72" s="11" t="s">
        <v>64</v>
      </c>
      <c r="B72" s="14"/>
      <c r="C72" s="51"/>
      <c r="D72" s="51"/>
      <c r="E72" s="65"/>
      <c r="F72" s="65"/>
      <c r="G72" s="53"/>
      <c r="H72" s="51"/>
      <c r="I72" s="51"/>
      <c r="J72" s="51"/>
      <c r="K72" s="41"/>
      <c r="L72" s="26"/>
      <c r="M72" s="41"/>
      <c r="N72" s="41"/>
      <c r="O72" s="41"/>
      <c r="P72" s="41"/>
      <c r="Q72" s="41"/>
      <c r="R72" s="41"/>
    </row>
    <row r="73" spans="1:18" s="32" customFormat="1" ht="15.75" collapsed="1" x14ac:dyDescent="0.2">
      <c r="A73" s="30" t="s">
        <v>65</v>
      </c>
      <c r="B73" s="39" t="s">
        <v>44</v>
      </c>
      <c r="C73" s="46"/>
      <c r="D73" s="46"/>
      <c r="E73" s="64">
        <v>0</v>
      </c>
      <c r="F73" s="64">
        <v>0</v>
      </c>
      <c r="G73" s="62">
        <v>0</v>
      </c>
      <c r="H73" s="46">
        <v>0</v>
      </c>
      <c r="I73" s="46">
        <v>0</v>
      </c>
      <c r="J73" s="46">
        <v>0</v>
      </c>
      <c r="K73" s="28"/>
      <c r="L73" s="31"/>
      <c r="M73" s="28"/>
      <c r="N73" s="28"/>
      <c r="O73" s="28"/>
      <c r="P73" s="28"/>
      <c r="Q73" s="28"/>
      <c r="R73" s="28"/>
    </row>
    <row r="74" spans="1:18" s="3" customFormat="1" ht="12.75" customHeight="1" outlineLevel="1" x14ac:dyDescent="0.2">
      <c r="A74" s="17" t="s">
        <v>66</v>
      </c>
      <c r="B74" s="12"/>
      <c r="C74" s="34"/>
      <c r="D74" s="34"/>
      <c r="E74" s="42"/>
      <c r="F74" s="42"/>
      <c r="G74" s="12"/>
      <c r="H74" s="12"/>
      <c r="I74" s="12"/>
      <c r="J74" s="12"/>
      <c r="K74" s="36"/>
      <c r="L74" s="36"/>
      <c r="M74" s="36"/>
      <c r="N74" s="36"/>
      <c r="O74" s="36"/>
      <c r="P74" s="36"/>
      <c r="Q74" s="36"/>
      <c r="R74" s="36"/>
    </row>
    <row r="75" spans="1:18" s="3" customFormat="1" ht="12.75" customHeight="1" outlineLevel="1" x14ac:dyDescent="0.2">
      <c r="A75" s="80"/>
      <c r="B75" s="81"/>
      <c r="C75" s="82"/>
      <c r="D75" s="82"/>
      <c r="E75" s="83"/>
      <c r="F75" s="83"/>
      <c r="G75" s="81"/>
      <c r="H75" s="81"/>
      <c r="I75" s="81"/>
      <c r="J75" s="81"/>
      <c r="K75" s="36"/>
      <c r="L75" s="36"/>
      <c r="M75" s="36"/>
      <c r="N75" s="36"/>
      <c r="O75" s="36"/>
      <c r="P75" s="36"/>
      <c r="Q75" s="36"/>
      <c r="R75" s="36"/>
    </row>
    <row r="76" spans="1:18" s="3" customFormat="1" ht="30" customHeight="1" outlineLevel="1" x14ac:dyDescent="0.2">
      <c r="A76" s="104" t="s">
        <v>119</v>
      </c>
      <c r="B76" s="104"/>
      <c r="C76" s="104"/>
      <c r="D76" s="104"/>
      <c r="E76" s="104"/>
      <c r="F76" s="104"/>
      <c r="G76" s="104"/>
      <c r="H76" s="104"/>
      <c r="I76" s="104"/>
      <c r="J76" s="104"/>
      <c r="K76" s="36"/>
      <c r="L76" s="36"/>
      <c r="M76" s="36"/>
      <c r="N76" s="36"/>
      <c r="O76" s="36"/>
      <c r="P76" s="36"/>
      <c r="Q76" s="36"/>
      <c r="R76" s="36"/>
    </row>
    <row r="77" spans="1:18" s="3" customFormat="1" ht="12.75" customHeight="1" outlineLevel="1" x14ac:dyDescent="0.2">
      <c r="A77" s="80"/>
      <c r="B77" s="81"/>
      <c r="C77" s="82"/>
      <c r="D77" s="82"/>
      <c r="E77" s="83"/>
      <c r="F77" s="83"/>
      <c r="G77" s="81"/>
      <c r="H77" s="81"/>
      <c r="I77" s="81"/>
      <c r="J77" s="81"/>
      <c r="K77" s="36"/>
      <c r="L77" s="36"/>
      <c r="M77" s="36"/>
      <c r="N77" s="36"/>
      <c r="O77" s="36"/>
      <c r="P77" s="36"/>
      <c r="Q77" s="36"/>
      <c r="R77" s="36"/>
    </row>
    <row r="78" spans="1:18" ht="28.5" customHeight="1" x14ac:dyDescent="0.2">
      <c r="A78" s="110" t="s">
        <v>67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37"/>
    </row>
    <row r="79" spans="1:18" ht="24.75" customHeight="1" x14ac:dyDescent="0.2">
      <c r="A79" s="105" t="s">
        <v>68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2"/>
    </row>
    <row r="80" spans="1:18" ht="24.75" customHeight="1" x14ac:dyDescent="0.2">
      <c r="A80" s="105" t="s">
        <v>69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2"/>
    </row>
    <row r="81" spans="1:12" ht="25.5" customHeight="1" x14ac:dyDescent="0.2">
      <c r="A81" s="105" t="s">
        <v>70</v>
      </c>
      <c r="B81" s="105"/>
      <c r="C81" s="105"/>
      <c r="D81" s="105"/>
      <c r="E81" s="105"/>
      <c r="F81" s="105"/>
      <c r="G81" s="105"/>
      <c r="H81" s="105"/>
      <c r="I81" s="105"/>
      <c r="J81" s="105"/>
      <c r="K81" s="2"/>
    </row>
    <row r="83" spans="1:12" ht="15.75" x14ac:dyDescent="0.25">
      <c r="L83" s="38"/>
    </row>
  </sheetData>
  <sheetProtection selectLockedCells="1" selectUnlockedCells="1"/>
  <mergeCells count="41">
    <mergeCell ref="A80:J80"/>
    <mergeCell ref="A81:J81"/>
    <mergeCell ref="K40:T40"/>
    <mergeCell ref="K44:L44"/>
    <mergeCell ref="A78:J78"/>
    <mergeCell ref="A79:J79"/>
    <mergeCell ref="A76:J76"/>
    <mergeCell ref="A34:J34"/>
    <mergeCell ref="D35:H35"/>
    <mergeCell ref="A36:I36"/>
    <mergeCell ref="A38:A39"/>
    <mergeCell ref="B38:B39"/>
    <mergeCell ref="C38:D38"/>
    <mergeCell ref="E38:G38"/>
    <mergeCell ref="H38:J38"/>
    <mergeCell ref="P10:P11"/>
    <mergeCell ref="Q10:Q11"/>
    <mergeCell ref="R10:R11"/>
    <mergeCell ref="S10:S11"/>
    <mergeCell ref="T10:T11"/>
    <mergeCell ref="A28:T28"/>
    <mergeCell ref="K9:M9"/>
    <mergeCell ref="N9:O10"/>
    <mergeCell ref="P9:T9"/>
    <mergeCell ref="C10:C11"/>
    <mergeCell ref="D10:D11"/>
    <mergeCell ref="E10:E11"/>
    <mergeCell ref="F10:F11"/>
    <mergeCell ref="G10:H10"/>
    <mergeCell ref="I10:J10"/>
    <mergeCell ref="K10:M10"/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</mergeCells>
  <printOptions horizontalCentered="1"/>
  <pageMargins left="0.19685039370078741" right="0.19685039370078741" top="0.19685039370078741" bottom="0.19685039370078741" header="0.51181102362204722" footer="0.27559055118110237"/>
  <pageSetup paperSize="9" scale="25" orientation="landscape" r:id="rId1"/>
  <headerFooter alignWithMargins="0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Ф1,2)</vt:lpstr>
      <vt:lpstr>'Прил.9 Ф1,2)'!Область_печати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</dc:creator>
  <cp:lastModifiedBy>Деев Александр Владимирович</cp:lastModifiedBy>
  <cp:lastPrinted>2021-12-29T09:20:21Z</cp:lastPrinted>
  <dcterms:created xsi:type="dcterms:W3CDTF">2019-05-29T08:48:31Z</dcterms:created>
  <dcterms:modified xsi:type="dcterms:W3CDTF">2021-12-30T05:30:47Z</dcterms:modified>
</cp:coreProperties>
</file>